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me\OneDrive\Email attachments\Escritorio\SCANNER ESTADOS FINANCIEROS AL 30 JUNIO 2022 Y 30 JUNIO 2023\"/>
    </mc:Choice>
  </mc:AlternateContent>
  <bookViews>
    <workbookView xWindow="0" yWindow="0" windowWidth="20400" windowHeight="7005"/>
  </bookViews>
  <sheets>
    <sheet name="Estado Comparativo" sheetId="1" r:id="rId1"/>
  </sheets>
  <externalReferences>
    <externalReference r:id="rId2"/>
  </externalReferences>
  <definedNames>
    <definedName name="_xlnm.Print_Area" localSheetId="0">'Estado Comparativo'!$A$1:$F$25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F25" i="1"/>
  <c r="E25" i="1"/>
  <c r="D25" i="1"/>
  <c r="C25" i="1"/>
  <c r="F24" i="1"/>
  <c r="E24" i="1"/>
  <c r="F22" i="1"/>
  <c r="F21" i="1"/>
  <c r="D21" i="1"/>
  <c r="F20" i="1"/>
  <c r="E20" i="1"/>
  <c r="F19" i="1"/>
  <c r="E19" i="1"/>
  <c r="F18" i="1"/>
  <c r="E18" i="1"/>
  <c r="F17" i="1"/>
  <c r="E17" i="1"/>
  <c r="F16" i="1"/>
  <c r="E16" i="1"/>
  <c r="F15" i="1"/>
  <c r="E15" i="1"/>
  <c r="D15" i="1"/>
  <c r="F12" i="1"/>
  <c r="F11" i="1"/>
  <c r="F10" i="1"/>
  <c r="F9" i="1"/>
  <c r="E9" i="1"/>
  <c r="F8" i="1"/>
  <c r="E8" i="1"/>
</calcChain>
</file>

<file path=xl/sharedStrings.xml><?xml version="1.0" encoding="utf-8"?>
<sst xmlns="http://schemas.openxmlformats.org/spreadsheetml/2006/main" count="37" uniqueCount="32">
  <si>
    <t>Tesorero</t>
  </si>
  <si>
    <t>Alcalde Municipal</t>
  </si>
  <si>
    <t xml:space="preserve"> </t>
  </si>
  <si>
    <t xml:space="preserve">Las notas  de la 1 a la 22 son parte integral de los Estados Financieros </t>
  </si>
  <si>
    <r>
      <rPr>
        <b/>
        <sz val="12"/>
        <color rgb="FF231F20"/>
        <rFont val="Times New Roman"/>
        <family val="1"/>
      </rPr>
      <t>Resultado financiero (1-2)</t>
    </r>
  </si>
  <si>
    <t>Deudas Años anteriores</t>
  </si>
  <si>
    <t>Otros gastos (obra parque san juaquin)</t>
  </si>
  <si>
    <t>Gastos financieros</t>
  </si>
  <si>
    <t>Obras</t>
  </si>
  <si>
    <t>Bienes muebles, inmuebles e intangibles</t>
  </si>
  <si>
    <t>Transferencias corrientes</t>
  </si>
  <si>
    <t>Materiales y suministros</t>
  </si>
  <si>
    <t>Contratación de servicios</t>
  </si>
  <si>
    <t>Remuneraciones y contribuciones</t>
  </si>
  <si>
    <t>Gastos totales</t>
  </si>
  <si>
    <t>Donaciones</t>
  </si>
  <si>
    <t>Extraordinario</t>
  </si>
  <si>
    <t xml:space="preserve">Otros ingresos </t>
  </si>
  <si>
    <t>Ingresos por contraprestación</t>
  </si>
  <si>
    <t>Transferencias</t>
  </si>
  <si>
    <t>Impuestos</t>
  </si>
  <si>
    <t>Ingresos totales</t>
  </si>
  <si>
    <t>Variación (D=A-B)</t>
  </si>
  <si>
    <t>% de Variac Ejecución (C=B/A)</t>
  </si>
  <si>
    <t>Presupuesto Ejecutado (B)</t>
  </si>
  <si>
    <t>Presupuesto Reformado (A)</t>
  </si>
  <si>
    <t>Concepto</t>
  </si>
  <si>
    <t>(Clasificación de Ingresos y Gastos por Objeto)</t>
  </si>
  <si>
    <t>Presupuesto sobre la Base de Efectivo</t>
  </si>
  <si>
    <t>Al 30 de junio  2023</t>
  </si>
  <si>
    <t xml:space="preserve">Estado de Comparación de los Importes Presupuestados y Realizados </t>
  </si>
  <si>
    <t>AYUNTAMIENTO LAS YAYAS DE VIAJAMA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</si>
</sst>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-* #,##0.00_-;\-* #,##0.00_-;_-* &quot;-&quot;??_-;_-@_-"/>
    <numFmt numFmtId="165" formatCode="_-* #,##0.00\ _€_-;\-* #,##0.00\ _€_-;_-* &quot;-&quot;??\ _€_-;_-@_-"/>
    <numFmt numFmtId="166" formatCode="###0.0;###0.0"/>
    <numFmt numFmtId="167" formatCode="###0;###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12"/>
      <name val="Times New Roman"/>
      <family val="1"/>
    </font>
    <font>
      <sz val="12"/>
      <color rgb="FF231F2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rgb="FF231F20"/>
      <name val="Times New Roman"/>
      <family val="1"/>
    </font>
    <font>
      <sz val="12"/>
      <color rgb="FFFF0000"/>
      <name val="Arial"/>
      <family val="2"/>
    </font>
    <font>
      <sz val="9"/>
      <name val="Arial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000000"/>
      <name val="Arial"/>
      <family val="2"/>
    </font>
    <font>
      <b/>
      <sz val="12"/>
      <color rgb="FF231F2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43" fontId="2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5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43" fontId="3" fillId="0" borderId="0" xfId="0" applyNumberFormat="1" applyFont="1"/>
    <xf numFmtId="4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165" fontId="3" fillId="0" borderId="0" xfId="0" applyNumberFormat="1" applyFont="1"/>
    <xf numFmtId="165" fontId="11" fillId="2" borderId="0" xfId="1" applyFont="1" applyFill="1" applyBorder="1" applyAlignment="1">
      <alignment horizontal="center" vertical="top" wrapText="1"/>
    </xf>
    <xf numFmtId="43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5" fontId="2" fillId="0" borderId="0" xfId="1" applyFont="1"/>
    <xf numFmtId="165" fontId="8" fillId="0" borderId="0" xfId="1" applyFont="1" applyFill="1" applyBorder="1" applyAlignment="1">
      <alignment horizontal="center" vertical="center" wrapText="1"/>
    </xf>
    <xf numFmtId="165" fontId="13" fillId="0" borderId="0" xfId="1" applyFont="1"/>
    <xf numFmtId="165" fontId="14" fillId="0" borderId="0" xfId="1" applyFont="1" applyFill="1"/>
    <xf numFmtId="165" fontId="11" fillId="0" borderId="0" xfId="1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166" fontId="15" fillId="0" borderId="0" xfId="0" applyNumberFormat="1" applyFont="1" applyAlignment="1">
      <alignment horizontal="left" vertical="top" wrapText="1"/>
    </xf>
    <xf numFmtId="165" fontId="11" fillId="3" borderId="0" xfId="1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left" vertical="top" wrapText="1"/>
    </xf>
    <xf numFmtId="0" fontId="3" fillId="0" borderId="0" xfId="0" applyFont="1" applyAlignment="1">
      <alignment wrapText="1"/>
    </xf>
    <xf numFmtId="165" fontId="8" fillId="2" borderId="0" xfId="1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 vertical="top" wrapText="1"/>
    </xf>
    <xf numFmtId="167" fontId="16" fillId="2" borderId="0" xfId="0" applyNumberFormat="1" applyFont="1" applyFill="1" applyAlignment="1">
      <alignment horizontal="left" vertical="top" wrapText="1"/>
    </xf>
    <xf numFmtId="165" fontId="8" fillId="0" borderId="0" xfId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43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top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/OneDrive/Email%20attachments/Escritorio/Estados%20Financieros%20Definitivos%20Las%20Yayas%20de%20Viajama%20Corte%20Semestral%202023%20el%20ultim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. de Rendimiento Fin"/>
      <sheetName val="Flujo de Efectivo Las Yayas "/>
      <sheetName val="NOTAS DEL 7 AL 23"/>
      <sheetName val="NOTAS 1 AL 6"/>
      <sheetName val="ANEXO CUENTAS POR PAGAR"/>
      <sheetName val="ANEXO CUENTAS POR PAGAR JUNIO 2"/>
      <sheetName val="ANEXO CUENTAS POR COBRAR"/>
      <sheetName val="inventario "/>
    </sheetNames>
    <sheetDataSet>
      <sheetData sheetId="0"/>
      <sheetData sheetId="1"/>
      <sheetData sheetId="2">
        <row r="37">
          <cell r="H37">
            <v>1205117.25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topLeftCell="A13" zoomScale="120" zoomScaleNormal="120" workbookViewId="0">
      <selection activeCell="A31" sqref="A31:B31"/>
    </sheetView>
  </sheetViews>
  <sheetFormatPr baseColWidth="10" defaultColWidth="11.42578125" defaultRowHeight="15" x14ac:dyDescent="0.2"/>
  <cols>
    <col min="1" max="1" width="5.140625" style="1" bestFit="1" customWidth="1"/>
    <col min="2" max="2" width="37" style="1" customWidth="1"/>
    <col min="3" max="3" width="18.7109375" style="1" customWidth="1"/>
    <col min="4" max="4" width="19.140625" style="1" customWidth="1"/>
    <col min="5" max="5" width="11.28515625" style="1" customWidth="1"/>
    <col min="6" max="6" width="17.85546875" style="1" customWidth="1"/>
    <col min="7" max="7" width="19.42578125" style="2" bestFit="1" customWidth="1"/>
    <col min="8" max="8" width="21.42578125" style="1" customWidth="1"/>
    <col min="9" max="9" width="19.7109375" style="1" customWidth="1"/>
    <col min="10" max="16384" width="11.42578125" style="1"/>
  </cols>
  <sheetData>
    <row r="1" spans="1:11" ht="18" x14ac:dyDescent="0.25">
      <c r="A1" s="44" t="s">
        <v>31</v>
      </c>
      <c r="B1" s="44"/>
      <c r="C1" s="44"/>
      <c r="D1" s="44"/>
      <c r="E1" s="44"/>
      <c r="F1" s="44"/>
    </row>
    <row r="2" spans="1:11" ht="15.75" x14ac:dyDescent="0.2">
      <c r="A2" s="45" t="s">
        <v>30</v>
      </c>
      <c r="B2" s="45"/>
      <c r="C2" s="45"/>
      <c r="D2" s="45"/>
      <c r="E2" s="45"/>
      <c r="F2" s="45"/>
    </row>
    <row r="3" spans="1:11" ht="15.75" x14ac:dyDescent="0.2">
      <c r="A3" s="45" t="s">
        <v>29</v>
      </c>
      <c r="B3" s="45"/>
      <c r="C3" s="45"/>
      <c r="D3" s="45"/>
      <c r="E3" s="45"/>
      <c r="F3" s="45"/>
    </row>
    <row r="4" spans="1:11" ht="15.75" x14ac:dyDescent="0.2">
      <c r="A4" s="45" t="s">
        <v>28</v>
      </c>
      <c r="B4" s="45"/>
      <c r="C4" s="45"/>
      <c r="D4" s="45"/>
      <c r="E4" s="45"/>
      <c r="F4" s="45"/>
    </row>
    <row r="5" spans="1:11" ht="15.75" x14ac:dyDescent="0.2">
      <c r="A5" s="46" t="s">
        <v>27</v>
      </c>
      <c r="B5" s="46"/>
      <c r="C5" s="46"/>
      <c r="D5" s="46"/>
      <c r="E5" s="46"/>
      <c r="F5" s="46"/>
      <c r="H5" s="22"/>
      <c r="I5" s="22"/>
      <c r="J5" s="22"/>
      <c r="K5" s="22"/>
    </row>
    <row r="6" spans="1:11" x14ac:dyDescent="0.2">
      <c r="A6" s="43"/>
      <c r="B6" s="43"/>
      <c r="C6" s="43"/>
      <c r="D6" s="43"/>
      <c r="E6" s="43"/>
      <c r="F6" s="43"/>
      <c r="H6" s="22"/>
      <c r="I6" s="22"/>
      <c r="J6" s="22"/>
      <c r="K6" s="22"/>
    </row>
    <row r="7" spans="1:11" ht="46.5" customHeight="1" x14ac:dyDescent="0.2">
      <c r="A7" s="37" t="s">
        <v>26</v>
      </c>
      <c r="B7" s="37"/>
      <c r="C7" s="36" t="s">
        <v>25</v>
      </c>
      <c r="D7" s="36" t="s">
        <v>24</v>
      </c>
      <c r="E7" s="36" t="s">
        <v>23</v>
      </c>
      <c r="F7" s="36" t="s">
        <v>22</v>
      </c>
      <c r="H7" s="22"/>
      <c r="I7" s="22"/>
      <c r="J7" s="22"/>
      <c r="K7" s="22"/>
    </row>
    <row r="8" spans="1:11" ht="15.75" x14ac:dyDescent="0.2">
      <c r="A8" s="34">
        <v>1</v>
      </c>
      <c r="B8" s="33" t="s">
        <v>21</v>
      </c>
      <c r="C8" s="32">
        <v>25633786.850000001</v>
      </c>
      <c r="D8" s="32">
        <v>17385203.48</v>
      </c>
      <c r="E8" s="32">
        <f>C8/D8</f>
        <v>1.474459984290043</v>
      </c>
      <c r="F8" s="32">
        <f>+C8-D8</f>
        <v>8248583.370000001</v>
      </c>
      <c r="G8" s="14"/>
      <c r="H8" s="22"/>
      <c r="I8" s="22"/>
      <c r="J8" s="22"/>
      <c r="K8" s="22"/>
    </row>
    <row r="9" spans="1:11" ht="15.75" x14ac:dyDescent="0.2">
      <c r="A9" s="28">
        <v>1.1000000000000001</v>
      </c>
      <c r="B9" s="27" t="s">
        <v>20</v>
      </c>
      <c r="C9" s="26">
        <v>143807.32999999999</v>
      </c>
      <c r="D9" s="26">
        <v>58200</v>
      </c>
      <c r="E9" s="26">
        <f>C9/D9</f>
        <v>2.470916323024055</v>
      </c>
      <c r="F9" s="26">
        <f>+C9-D9</f>
        <v>85607.329999999987</v>
      </c>
      <c r="H9" s="22"/>
      <c r="I9" s="22"/>
      <c r="J9" s="22"/>
      <c r="K9" s="22"/>
    </row>
    <row r="10" spans="1:11" ht="15.75" x14ac:dyDescent="0.2">
      <c r="A10" s="28">
        <v>1.2</v>
      </c>
      <c r="B10" s="27" t="s">
        <v>19</v>
      </c>
      <c r="C10" s="26">
        <v>24945433.690000001</v>
      </c>
      <c r="D10" s="26">
        <v>12091884</v>
      </c>
      <c r="E10" s="26">
        <v>2.06</v>
      </c>
      <c r="F10" s="26">
        <f>+C10-D10</f>
        <v>12853549.690000001</v>
      </c>
      <c r="H10" s="22"/>
      <c r="I10" s="22"/>
      <c r="J10" s="22"/>
      <c r="K10" s="22"/>
    </row>
    <row r="11" spans="1:11" ht="15.75" x14ac:dyDescent="0.2">
      <c r="A11" s="28">
        <v>1.3</v>
      </c>
      <c r="B11" s="27" t="s">
        <v>18</v>
      </c>
      <c r="C11" s="26">
        <v>530012.5</v>
      </c>
      <c r="D11" s="26">
        <v>14075</v>
      </c>
      <c r="E11" s="26">
        <v>0.32</v>
      </c>
      <c r="F11" s="26">
        <f>+C11-D11</f>
        <v>515937.5</v>
      </c>
      <c r="H11" s="22"/>
      <c r="I11" s="22"/>
      <c r="J11" s="22"/>
      <c r="K11" s="22"/>
    </row>
    <row r="12" spans="1:11" ht="15.75" x14ac:dyDescent="0.2">
      <c r="A12" s="28">
        <v>1.6</v>
      </c>
      <c r="B12" s="27" t="s">
        <v>17</v>
      </c>
      <c r="C12" s="26">
        <v>0</v>
      </c>
      <c r="D12" s="26">
        <v>2000</v>
      </c>
      <c r="E12" s="26">
        <v>0</v>
      </c>
      <c r="F12" s="26">
        <f>+C12-D12</f>
        <v>-2000</v>
      </c>
      <c r="H12" s="22"/>
      <c r="I12" s="22"/>
      <c r="J12" s="22"/>
      <c r="K12" s="22"/>
    </row>
    <row r="13" spans="1:11" ht="15.75" x14ac:dyDescent="0.2">
      <c r="A13" s="28"/>
      <c r="B13" s="27" t="s">
        <v>16</v>
      </c>
      <c r="C13" s="26">
        <v>0</v>
      </c>
      <c r="D13" s="26">
        <v>5129044.4800000004</v>
      </c>
      <c r="E13" s="26"/>
      <c r="F13" s="26"/>
      <c r="H13" s="22"/>
      <c r="I13" s="22"/>
      <c r="J13" s="22"/>
      <c r="K13" s="22"/>
    </row>
    <row r="14" spans="1:11" ht="15.75" x14ac:dyDescent="0.2">
      <c r="A14" s="28"/>
      <c r="B14" s="27" t="s">
        <v>15</v>
      </c>
      <c r="C14" s="26">
        <v>0</v>
      </c>
      <c r="D14" s="26">
        <v>0</v>
      </c>
      <c r="E14" s="35"/>
      <c r="F14" s="35"/>
      <c r="H14" s="22"/>
      <c r="I14" s="22"/>
      <c r="J14" s="22"/>
      <c r="K14" s="22"/>
    </row>
    <row r="15" spans="1:11" ht="15.75" x14ac:dyDescent="0.2">
      <c r="A15" s="34">
        <v>2</v>
      </c>
      <c r="B15" s="33" t="s">
        <v>14</v>
      </c>
      <c r="C15" s="32">
        <v>25633786.850000001</v>
      </c>
      <c r="D15" s="32">
        <f>+D16+D17+D18+D19+D20+D21+D22+D24</f>
        <v>11314971.74</v>
      </c>
      <c r="E15" s="32">
        <f t="shared" ref="E15:E20" si="0">C15/D15</f>
        <v>2.2654751102365549</v>
      </c>
      <c r="F15" s="32">
        <f>SUM(F16:F24)</f>
        <v>14318815.110000001</v>
      </c>
      <c r="G15" s="31"/>
      <c r="H15" s="22"/>
      <c r="I15" s="22"/>
      <c r="J15" s="22"/>
      <c r="K15" s="22"/>
    </row>
    <row r="16" spans="1:11" ht="15.75" x14ac:dyDescent="0.2">
      <c r="A16" s="28">
        <v>2.1</v>
      </c>
      <c r="B16" s="27" t="s">
        <v>13</v>
      </c>
      <c r="C16" s="26">
        <v>12123408.779999999</v>
      </c>
      <c r="D16" s="26">
        <v>5093910.16</v>
      </c>
      <c r="E16" s="26">
        <f t="shared" si="0"/>
        <v>2.379980878971764</v>
      </c>
      <c r="F16" s="26">
        <f t="shared" ref="F16:F22" si="1">+C16-D16</f>
        <v>7029498.6199999992</v>
      </c>
      <c r="G16" s="25"/>
      <c r="H16" s="22"/>
      <c r="I16" s="22"/>
      <c r="J16" s="22"/>
      <c r="K16" s="22"/>
    </row>
    <row r="17" spans="1:11" ht="15.75" x14ac:dyDescent="0.2">
      <c r="A17" s="28">
        <v>2.2000000000000002</v>
      </c>
      <c r="B17" s="27" t="s">
        <v>12</v>
      </c>
      <c r="C17" s="26">
        <v>2144442.23</v>
      </c>
      <c r="D17" s="26">
        <v>901653.78</v>
      </c>
      <c r="E17" s="26">
        <f t="shared" si="0"/>
        <v>2.3783433037900643</v>
      </c>
      <c r="F17" s="26">
        <f t="shared" si="1"/>
        <v>1242788.45</v>
      </c>
      <c r="G17" s="25"/>
      <c r="H17" s="22"/>
      <c r="I17" s="22"/>
      <c r="J17" s="22"/>
      <c r="K17" s="22"/>
    </row>
    <row r="18" spans="1:11" ht="15.75" x14ac:dyDescent="0.2">
      <c r="A18" s="28">
        <v>2.2999999999999998</v>
      </c>
      <c r="B18" s="27" t="s">
        <v>11</v>
      </c>
      <c r="C18" s="26">
        <v>2917950.59</v>
      </c>
      <c r="D18" s="26">
        <v>1368962.49</v>
      </c>
      <c r="E18" s="26">
        <f t="shared" si="0"/>
        <v>2.1315051444543229</v>
      </c>
      <c r="F18" s="26">
        <f t="shared" si="1"/>
        <v>1548988.0999999999</v>
      </c>
      <c r="G18" s="25"/>
      <c r="H18" s="22"/>
      <c r="I18" s="22"/>
      <c r="J18" s="22"/>
      <c r="K18" s="22"/>
    </row>
    <row r="19" spans="1:11" ht="15.75" x14ac:dyDescent="0.2">
      <c r="A19" s="28">
        <v>2.4</v>
      </c>
      <c r="B19" s="27" t="s">
        <v>10</v>
      </c>
      <c r="C19" s="26">
        <v>1518576.73</v>
      </c>
      <c r="D19" s="26">
        <v>835259</v>
      </c>
      <c r="E19" s="26">
        <f t="shared" si="0"/>
        <v>1.8180908317060935</v>
      </c>
      <c r="F19" s="26">
        <f t="shared" si="1"/>
        <v>683317.73</v>
      </c>
      <c r="G19" s="25"/>
      <c r="H19" s="22"/>
      <c r="I19" s="22"/>
      <c r="J19" s="22"/>
      <c r="K19" s="22"/>
    </row>
    <row r="20" spans="1:11" ht="15.75" x14ac:dyDescent="0.2">
      <c r="A20" s="28">
        <v>2.5</v>
      </c>
      <c r="B20" s="30" t="s">
        <v>9</v>
      </c>
      <c r="C20" s="29">
        <v>3237414.54</v>
      </c>
      <c r="D20" s="29">
        <v>279514.96999999997</v>
      </c>
      <c r="E20" s="26">
        <f t="shared" si="0"/>
        <v>11.582258152398779</v>
      </c>
      <c r="F20" s="26">
        <f t="shared" si="1"/>
        <v>2957899.5700000003</v>
      </c>
      <c r="G20" s="25"/>
      <c r="H20" s="22"/>
      <c r="I20" s="22"/>
      <c r="J20" s="22"/>
      <c r="K20" s="22"/>
    </row>
    <row r="21" spans="1:11" ht="15.75" x14ac:dyDescent="0.2">
      <c r="A21" s="28">
        <v>2.6</v>
      </c>
      <c r="B21" s="27" t="s">
        <v>8</v>
      </c>
      <c r="C21" s="26">
        <v>2000000</v>
      </c>
      <c r="D21" s="26">
        <f>+'[1]NOTAS DEL 7 AL 23'!H37</f>
        <v>1205117.25</v>
      </c>
      <c r="E21" s="26">
        <v>0</v>
      </c>
      <c r="F21" s="26">
        <f t="shared" si="1"/>
        <v>794882.75</v>
      </c>
      <c r="G21" s="25"/>
      <c r="H21" s="22"/>
      <c r="I21" s="22"/>
      <c r="J21" s="22"/>
      <c r="K21" s="22"/>
    </row>
    <row r="22" spans="1:11" ht="15.75" x14ac:dyDescent="0.2">
      <c r="A22" s="28">
        <v>2.7</v>
      </c>
      <c r="B22" s="27" t="s">
        <v>7</v>
      </c>
      <c r="C22" s="26">
        <v>0</v>
      </c>
      <c r="D22" s="26">
        <v>23719.95</v>
      </c>
      <c r="E22" s="26">
        <v>0</v>
      </c>
      <c r="F22" s="26">
        <f t="shared" si="1"/>
        <v>-23719.95</v>
      </c>
      <c r="G22" s="25"/>
      <c r="H22" s="24"/>
      <c r="I22" s="22"/>
      <c r="J22" s="22"/>
      <c r="K22" s="22"/>
    </row>
    <row r="23" spans="1:11" ht="15.75" x14ac:dyDescent="0.2">
      <c r="A23" s="28">
        <v>2.8</v>
      </c>
      <c r="B23" s="27" t="s">
        <v>6</v>
      </c>
      <c r="C23" s="26"/>
      <c r="D23" s="26"/>
      <c r="E23" s="26"/>
      <c r="F23" s="26"/>
      <c r="G23" s="25"/>
      <c r="H23" s="24"/>
      <c r="I23" s="22"/>
      <c r="J23" s="22"/>
      <c r="K23" s="22"/>
    </row>
    <row r="24" spans="1:11" ht="15.75" x14ac:dyDescent="0.2">
      <c r="A24" s="28"/>
      <c r="B24" s="27" t="s">
        <v>5</v>
      </c>
      <c r="C24" s="26">
        <v>1691993.98</v>
      </c>
      <c r="D24" s="26">
        <v>1606834.14</v>
      </c>
      <c r="E24" s="26">
        <f>C24/D24</f>
        <v>1.0529985254109675</v>
      </c>
      <c r="F24" s="26">
        <f>+C24-D24</f>
        <v>85159.840000000084</v>
      </c>
      <c r="G24" s="25"/>
      <c r="H24" s="24"/>
      <c r="I24" s="22"/>
      <c r="J24" s="22"/>
      <c r="K24" s="22"/>
    </row>
    <row r="25" spans="1:11" ht="15.75" x14ac:dyDescent="0.2">
      <c r="A25" s="17"/>
      <c r="B25" s="21" t="s">
        <v>4</v>
      </c>
      <c r="C25" s="23">
        <f>C16+C17+C18+C19+C20+C21+C22+C24</f>
        <v>25633786.850000001</v>
      </c>
      <c r="D25" s="23">
        <f>D14-D16-D17-D18-D19-D20-D21-D22-D24</f>
        <v>-11314971.74</v>
      </c>
      <c r="E25" s="23">
        <f>C25/D25</f>
        <v>-2.2654751102365549</v>
      </c>
      <c r="F25" s="23">
        <f>-C25-D25</f>
        <v>-14318815.110000001</v>
      </c>
      <c r="G25" s="18"/>
      <c r="H25" s="22"/>
      <c r="I25" s="22"/>
      <c r="J25" s="22"/>
      <c r="K25" s="22"/>
    </row>
    <row r="26" spans="1:11" ht="15.75" x14ac:dyDescent="0.2">
      <c r="A26" s="17"/>
      <c r="B26" s="21"/>
      <c r="C26" s="20" t="s">
        <v>2</v>
      </c>
      <c r="E26" s="16"/>
      <c r="F26" s="16"/>
      <c r="G26" s="18"/>
      <c r="H26" s="3"/>
      <c r="I26" s="3"/>
    </row>
    <row r="27" spans="1:11" ht="15.75" x14ac:dyDescent="0.2">
      <c r="A27" s="17"/>
      <c r="B27" s="21"/>
      <c r="C27" s="20"/>
      <c r="D27" s="19">
        <f>+D8+D25</f>
        <v>6070231.7400000002</v>
      </c>
      <c r="E27" s="16"/>
      <c r="F27" s="16"/>
      <c r="G27" s="18"/>
      <c r="H27" s="3"/>
      <c r="I27" s="3"/>
    </row>
    <row r="28" spans="1:11" ht="15.75" x14ac:dyDescent="0.2">
      <c r="A28" s="17"/>
      <c r="B28" s="41" t="s">
        <v>3</v>
      </c>
      <c r="C28" s="41"/>
      <c r="D28" s="41"/>
      <c r="E28" s="16"/>
      <c r="F28" s="16"/>
      <c r="G28" s="14"/>
    </row>
    <row r="29" spans="1:11" ht="15.75" x14ac:dyDescent="0.2">
      <c r="A29" s="13"/>
      <c r="B29" s="12"/>
      <c r="C29" s="10"/>
      <c r="D29" s="15"/>
      <c r="E29" s="9"/>
      <c r="F29" s="9"/>
      <c r="G29" s="14"/>
    </row>
    <row r="30" spans="1:11" ht="15.75" x14ac:dyDescent="0.2">
      <c r="A30" s="13"/>
      <c r="B30" s="12"/>
      <c r="C30" s="9"/>
      <c r="D30" s="11"/>
      <c r="E30" s="10"/>
      <c r="F30" s="9" t="s">
        <v>2</v>
      </c>
    </row>
    <row r="31" spans="1:11" ht="15.75" x14ac:dyDescent="0.25">
      <c r="A31" s="38" t="s">
        <v>2</v>
      </c>
      <c r="B31" s="38"/>
      <c r="C31" s="8"/>
      <c r="D31" s="7"/>
      <c r="E31" s="6"/>
      <c r="F31" s="5"/>
      <c r="G31" s="2" t="s">
        <v>2</v>
      </c>
    </row>
    <row r="32" spans="1:11" x14ac:dyDescent="0.2">
      <c r="B32" s="4" t="s">
        <v>2</v>
      </c>
      <c r="C32" s="42" t="s">
        <v>2</v>
      </c>
      <c r="D32" s="39"/>
      <c r="E32" s="39"/>
      <c r="F32" s="39"/>
    </row>
    <row r="33" spans="2:8" ht="15.75" x14ac:dyDescent="0.25">
      <c r="B33" s="38"/>
      <c r="C33" s="38"/>
      <c r="D33" s="38"/>
      <c r="E33" s="38"/>
      <c r="F33" s="38"/>
      <c r="H33" s="3"/>
    </row>
    <row r="34" spans="2:8" ht="15.75" customHeight="1" x14ac:dyDescent="0.2">
      <c r="B34" s="39" t="s">
        <v>1</v>
      </c>
      <c r="C34" s="39"/>
      <c r="D34" s="39" t="s">
        <v>0</v>
      </c>
      <c r="E34" s="39"/>
      <c r="F34" s="39"/>
    </row>
    <row r="37" spans="2:8" ht="15.75" x14ac:dyDescent="0.25">
      <c r="B37" s="38"/>
      <c r="C37" s="38"/>
      <c r="D37" s="38"/>
      <c r="E37" s="38"/>
      <c r="F37" s="38"/>
      <c r="G37" s="1"/>
    </row>
    <row r="38" spans="2:8" ht="15.75" customHeight="1" x14ac:dyDescent="0.2">
      <c r="B38" s="39"/>
      <c r="C38" s="39"/>
      <c r="D38" s="40"/>
      <c r="E38" s="40"/>
      <c r="F38" s="40"/>
      <c r="G38" s="1"/>
    </row>
  </sheetData>
  <mergeCells count="18">
    <mergeCell ref="A6:F6"/>
    <mergeCell ref="A1:F1"/>
    <mergeCell ref="A2:F2"/>
    <mergeCell ref="A3:F3"/>
    <mergeCell ref="A4:F4"/>
    <mergeCell ref="A5:F5"/>
    <mergeCell ref="A7:B7"/>
    <mergeCell ref="B37:C37"/>
    <mergeCell ref="B38:C38"/>
    <mergeCell ref="D34:F34"/>
    <mergeCell ref="D37:F37"/>
    <mergeCell ref="D38:F38"/>
    <mergeCell ref="B34:C34"/>
    <mergeCell ref="B28:D28"/>
    <mergeCell ref="A31:B31"/>
    <mergeCell ref="C32:F32"/>
    <mergeCell ref="D33:F33"/>
    <mergeCell ref="B33:C33"/>
  </mergeCells>
  <pageMargins left="0.5" right="0.39" top="2.37" bottom="0.88" header="0.31496062992125984" footer="0.31496062992125984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Comparativo</vt:lpstr>
      <vt:lpstr>'Estado Comparativo'!Área_de_impresión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yrene carrasco medrano</dc:creator>
  <cp:lastModifiedBy>yrene carrasco medrano</cp:lastModifiedBy>
  <dcterms:created xsi:type="dcterms:W3CDTF">2023-07-14T20:42:21Z</dcterms:created>
  <dcterms:modified xsi:type="dcterms:W3CDTF">2023-07-14T20:55:15Z</dcterms:modified>
</cp:coreProperties>
</file>